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20730" windowHeight="9795" activeTab="4"/>
  </bookViews>
  <sheets>
    <sheet name="Дохолды по налогам" sheetId="4" r:id="rId1"/>
    <sheet name="Доходы по безвозмездным" sheetId="5" r:id="rId2"/>
    <sheet name="Ведомость расходов" sheetId="6" r:id="rId3"/>
    <sheet name="Расходы" sheetId="2" r:id="rId4"/>
    <sheet name="Дефицит" sheetId="3" r:id="rId5"/>
  </sheets>
  <calcPr calcId="144525"/>
</workbook>
</file>

<file path=xl/calcChain.xml><?xml version="1.0" encoding="utf-8"?>
<calcChain xmlns="http://schemas.openxmlformats.org/spreadsheetml/2006/main">
  <c r="D15" i="3" l="1"/>
  <c r="C15" i="3"/>
  <c r="D15" i="2"/>
  <c r="D18" i="2"/>
  <c r="D20" i="2"/>
  <c r="D22" i="2"/>
  <c r="D10" i="2"/>
  <c r="C10" i="2"/>
  <c r="C15" i="2"/>
  <c r="H20" i="6"/>
  <c r="D24" i="4"/>
  <c r="C24" i="4"/>
  <c r="E26" i="4"/>
  <c r="D12" i="4"/>
  <c r="C12" i="4"/>
  <c r="C13" i="3" l="1"/>
  <c r="D13" i="3"/>
  <c r="C20" i="2"/>
  <c r="E21" i="2"/>
  <c r="E19" i="2"/>
  <c r="C18" i="2"/>
  <c r="H30" i="6"/>
  <c r="H29" i="6"/>
  <c r="H16" i="6"/>
  <c r="E18" i="2" l="1"/>
  <c r="E20" i="2"/>
  <c r="H25" i="6"/>
  <c r="C13" i="5"/>
  <c r="E27" i="4"/>
  <c r="E25" i="4" l="1"/>
  <c r="E6" i="3" l="1"/>
  <c r="E5" i="3"/>
  <c r="E6" i="2"/>
  <c r="E5" i="2"/>
  <c r="F33" i="6"/>
  <c r="H6" i="6"/>
  <c r="H5" i="6"/>
  <c r="E6" i="5"/>
  <c r="E5" i="5"/>
  <c r="D19" i="4"/>
  <c r="C19" i="4"/>
  <c r="D17" i="4"/>
  <c r="C17" i="4"/>
  <c r="E14" i="4"/>
  <c r="C11" i="3" l="1"/>
  <c r="H12" i="6"/>
  <c r="H13" i="6"/>
  <c r="H14" i="6"/>
  <c r="H15" i="6"/>
  <c r="H17" i="6"/>
  <c r="H18" i="6"/>
  <c r="H19" i="6"/>
  <c r="H21" i="6"/>
  <c r="H22" i="6"/>
  <c r="H23" i="6"/>
  <c r="H24" i="6"/>
  <c r="H26" i="6"/>
  <c r="H27" i="6"/>
  <c r="H28" i="6"/>
  <c r="H31" i="6"/>
  <c r="H32" i="6"/>
  <c r="H11" i="6"/>
  <c r="G33" i="6"/>
  <c r="H33" i="6" s="1"/>
  <c r="E14" i="5" l="1"/>
  <c r="E16" i="5"/>
  <c r="D13" i="5"/>
  <c r="D15" i="5"/>
  <c r="C15" i="5"/>
  <c r="E13" i="4"/>
  <c r="E15" i="4"/>
  <c r="E18" i="4"/>
  <c r="E20" i="4"/>
  <c r="E22" i="4"/>
  <c r="E23" i="4"/>
  <c r="D21" i="4"/>
  <c r="D11" i="4" s="1"/>
  <c r="C21" i="4"/>
  <c r="C11" i="4" s="1"/>
  <c r="E15" i="5" l="1"/>
  <c r="C12" i="5"/>
  <c r="C11" i="5" s="1"/>
  <c r="E13" i="5"/>
  <c r="E19" i="4"/>
  <c r="E24" i="4"/>
  <c r="E21" i="4"/>
  <c r="E17" i="4"/>
  <c r="E12" i="4"/>
  <c r="D12" i="5"/>
  <c r="D11" i="5" s="1"/>
  <c r="D10" i="3"/>
  <c r="D11" i="3"/>
  <c r="C10" i="3"/>
  <c r="E12" i="5" l="1"/>
  <c r="E11" i="5"/>
  <c r="E11" i="4"/>
  <c r="E14" i="3"/>
  <c r="E13" i="3"/>
  <c r="E12" i="3"/>
  <c r="E11" i="3"/>
  <c r="E11" i="2"/>
  <c r="E12" i="2"/>
  <c r="E13" i="2"/>
  <c r="E14" i="2"/>
  <c r="E16" i="2"/>
  <c r="E17" i="2"/>
  <c r="E23" i="2"/>
  <c r="D24" i="2"/>
  <c r="C22" i="2"/>
  <c r="C24" i="2" s="1"/>
  <c r="E22" i="2" l="1"/>
  <c r="E15" i="2"/>
  <c r="E10" i="2"/>
  <c r="E24" i="2" l="1"/>
</calcChain>
</file>

<file path=xl/sharedStrings.xml><?xml version="1.0" encoding="utf-8"?>
<sst xmlns="http://schemas.openxmlformats.org/spreadsheetml/2006/main" count="214" uniqueCount="145">
  <si>
    <t>% исполнения к годовой бюджетной росписи</t>
  </si>
  <si>
    <t>ДОХОДЫ ОТ ИСПОЛЬЗОВАНИЯ ИМУЩЕСТВА, НАХОДЯЩЕГОСЯ В ГОСУДАРСТВЕННОЙ И МУНИЦИПАЛЬНОЙ СОБСТВЕННОСТИ</t>
  </si>
  <si>
    <t>Наименование расходов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</si>
  <si>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</si>
  <si>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</si>
  <si>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</si>
  <si>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</si>
  <si>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Жилищно-коммунальное хозяйство</t>
  </si>
  <si>
    <t>Жилищное хозяйство</t>
  </si>
  <si>
    <t>Благоустройство</t>
  </si>
  <si>
    <t>Физическая культура и спорт</t>
  </si>
  <si>
    <t>Физическая культура</t>
  </si>
  <si>
    <t>ИТОГО РАСХОДОВ</t>
  </si>
  <si>
    <t>Результат исполнения бюджета (дефицит "-", профицит "+"</t>
  </si>
  <si>
    <t>0102</t>
  </si>
  <si>
    <t>0104</t>
  </si>
  <si>
    <t>0106</t>
  </si>
  <si>
    <t>Общегосударственные вопросы</t>
  </si>
  <si>
    <t>0113</t>
  </si>
  <si>
    <t>0500</t>
  </si>
  <si>
    <t>0501</t>
  </si>
  <si>
    <t>0503</t>
  </si>
  <si>
    <t>1100</t>
  </si>
  <si>
    <t>1101</t>
  </si>
  <si>
    <t>Код</t>
  </si>
  <si>
    <t>Наименование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</si>
  <si>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</si>
  <si>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</si>
  <si>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</si>
  <si>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бюджета</t>
  </si>
  <si>
    <t>Увеличение прочих остатков средств бюджетов сельских поселений</t>
  </si>
  <si>
    <t>Уменьшение остатков средств бюджетов</t>
  </si>
  <si>
    <t>Уменьшение прочих остатков средств бюджетов сельских поселений</t>
  </si>
  <si>
    <t>000 01 05 02 01 10 0000 510</t>
  </si>
  <si>
    <t>000 01 05 00 00 00 0000 600</t>
  </si>
  <si>
    <t>000 01 05 02 01 10 0000 610</t>
  </si>
  <si>
    <t>Итого источников финансирования</t>
  </si>
  <si>
    <t>Утверждено решением сессии, тыс. руб.</t>
  </si>
  <si>
    <t>Раздел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</si>
  <si>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</si>
  <si>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</si>
  <si>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</si>
  <si>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</si>
  <si>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</si>
  <si>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</si>
  <si>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</si>
  <si>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1 05 00000 00 0000 000</t>
  </si>
  <si>
    <t>НАЛОГИ НА СОВОКУПНЫЙ ДОХОД</t>
  </si>
  <si>
    <t>Единый сельскохозяйственный налог</t>
  </si>
  <si>
    <t>1 06 00000 00 0000 000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</si>
  <si>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</si>
  <si>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</si>
  <si>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</si>
  <si>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1 11 00000 00 0000 000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</si>
  <si>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</si>
  <si>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Приложение 1</t>
  </si>
  <si>
    <t>к Решению Совета депутатов</t>
  </si>
  <si>
    <t>МО сельское поселение «Петропавловское»</t>
  </si>
  <si>
    <t>«Об исполнении бюджета муниципального образования  сельское поселение</t>
  </si>
  <si>
    <t>Код дохода по бюджетной классификации</t>
  </si>
  <si>
    <t>Наименование показателя</t>
  </si>
  <si>
    <t>Утвержденные бюджетные назначения</t>
  </si>
  <si>
    <t>Исполнено</t>
  </si>
  <si>
    <t>% исполнения</t>
  </si>
  <si>
    <t>ЗЕМЕЛЬНЫЙ НАЛОГ</t>
  </si>
  <si>
    <t xml:space="preserve"> Земельный налог с организаций, обладающих земельным участком, расположенным в границах сельских поселений 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</si>
  <si>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</si>
  <si>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</si>
  <si>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</si>
  <si>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</si>
  <si>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2 02 10000 00 0000 151</t>
  </si>
  <si>
    <t>Дотации бюджетам бюджетной системы Российской Федерации</t>
  </si>
  <si>
    <t>2 02 15001 10 0000 151</t>
  </si>
  <si>
    <t>Дотации бюджетам сельских поселений на выравнивание бюджетной обеспеченности</t>
  </si>
  <si>
    <t>2 02 90000 00 0000 151</t>
  </si>
  <si>
    <t>Прочие безвозмездные поступления от других бюджетов бюджетной системы</t>
  </si>
  <si>
    <t>2 02 90054 10 0000 151</t>
  </si>
  <si>
    <t>Прочие безвозмездные поступления в бюджеты сельских поселений от бюджетов муниципальных районов</t>
  </si>
  <si>
    <t>Приложение 2</t>
  </si>
  <si>
    <t>Подраз.</t>
  </si>
  <si>
    <t>Цел.ст.</t>
  </si>
  <si>
    <t>ВР</t>
  </si>
  <si>
    <t>01</t>
  </si>
  <si>
    <t>02</t>
  </si>
  <si>
    <t>121</t>
  </si>
  <si>
    <t>129</t>
  </si>
  <si>
    <t>99999S2160</t>
  </si>
  <si>
    <t>04</t>
  </si>
  <si>
    <t>852</t>
  </si>
  <si>
    <t>851</t>
  </si>
  <si>
    <t>06</t>
  </si>
  <si>
    <t>9999974301</t>
  </si>
  <si>
    <t>540</t>
  </si>
  <si>
    <t>13</t>
  </si>
  <si>
    <t>9999918359</t>
  </si>
  <si>
    <t>621</t>
  </si>
  <si>
    <t>244</t>
  </si>
  <si>
    <t>05</t>
  </si>
  <si>
    <t>9999988210</t>
  </si>
  <si>
    <t>03</t>
  </si>
  <si>
    <t>9999974030</t>
  </si>
  <si>
    <t>360</t>
  </si>
  <si>
    <t>11</t>
  </si>
  <si>
    <t>9999988260</t>
  </si>
  <si>
    <t>350</t>
  </si>
  <si>
    <t>Вед.</t>
  </si>
  <si>
    <t>Приложение 3</t>
  </si>
  <si>
    <t>ВСЕГО РАСХОДОВ:</t>
  </si>
  <si>
    <t>Приложение 4</t>
  </si>
  <si>
    <t>Приложение 5</t>
  </si>
  <si>
    <t>Объем безвозмездных поступлений</t>
  </si>
  <si>
    <t>Земельный налог с физических лиц , обладающих земельным участком, расположенным в границе сельских поселений</t>
  </si>
  <si>
    <t>1 05 03010 01 1000 110</t>
  </si>
  <si>
    <t>1 01 02010 01 1000 110</t>
  </si>
  <si>
    <t>1 01 02020 01 1000 110</t>
  </si>
  <si>
    <t>1 01 02030 01 1000 110</t>
  </si>
  <si>
    <t>1 06 01030 10 1000 110</t>
  </si>
  <si>
    <t>1 06 06043 10 1000 110</t>
  </si>
  <si>
    <t>106 06033 10 1000 110</t>
  </si>
  <si>
    <t>1 11 09045 10 1000 120</t>
  </si>
  <si>
    <t>0100</t>
  </si>
  <si>
    <t>Исполнено на 01.01.2023 г., тыс. руб.</t>
  </si>
  <si>
    <t>1 01 02080 01 1000 110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</si>
  <si>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(перерасчеты, недоимка и задолженность по соответствующему платежу, в том числе по отмененному)</t>
  </si>
  <si>
    <t>08</t>
  </si>
  <si>
    <t>10</t>
  </si>
  <si>
    <t>0801</t>
  </si>
  <si>
    <t>Культура</t>
  </si>
  <si>
    <t>Иные межбюджетные трансферты</t>
  </si>
  <si>
    <t>Пособия, компенсации и иные социальные выплаты гражданам, кроме публичных нормативных обязательств</t>
  </si>
  <si>
    <t>Пенсионное обеспечение</t>
  </si>
  <si>
    <t>1001</t>
  </si>
  <si>
    <t>«Петропавловское»  за 2024 год»</t>
  </si>
  <si>
    <t>от "___"________2025 г. № __</t>
  </si>
  <si>
    <t>Исполнение по доходам бюджета муниципального образования сельское поселение "Петропавловское" за 2024 год</t>
  </si>
  <si>
    <t>Прочие доходы от компенсации затрат бюджетов сельских поселений</t>
  </si>
  <si>
    <t>1 13 02995 10 0000 130</t>
  </si>
  <si>
    <t>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</si>
  <si>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</si>
  <si>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9999991297</t>
  </si>
  <si>
    <t>101F255550</t>
  </si>
  <si>
    <t>ВЕДОМСТВЕННАЯ СТРУКТУРА РАСХОДОВ БЮДЖЕТА МО СП "ПЕТРОПАВЛОВСКОЕ"</t>
  </si>
  <si>
    <t>+2830058,24</t>
  </si>
  <si>
    <t>Распределение бюджетных ассигнований по разделам и подразделам классификации расходов бюджета муниципального образования сельское поселение "Петропавловское" за 2024 год</t>
  </si>
  <si>
    <t>Источники финансирования дефицита бюджета муниципального образования                                                                                              сельское поселение "Петропавловское"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</si>
</sst>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right"/>
    </xf>
    <xf numFmtId="2" fontId="0" fillId="0" borderId="0" xfId="0" applyNumberFormat="1"/>
    <xf numFmtId="0" fontId="3" fillId="0" borderId="1" xfId="0" applyFont="1" applyBorder="1"/>
    <xf numFmtId="2" fontId="4" fillId="2" borderId="1" xfId="0" applyNumberFormat="1" applyFont="1" applyFill="1" applyBorder="1"/>
    <xf numFmtId="2" fontId="3" fillId="0" borderId="1" xfId="1" applyNumberFormat="1" applyFont="1" applyBorder="1" applyAlignment="1">
      <alignment horizontal="right" wrapText="1"/>
    </xf>
    <xf numFmtId="2" fontId="4" fillId="0" borderId="1" xfId="0" applyNumberFormat="1" applyFont="1" applyBorder="1"/>
    <xf numFmtId="2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0" fontId="4" fillId="2" borderId="1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4" fillId="2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4" fillId="0" borderId="0" xfId="0" applyFont="1"/>
    <xf numFmtId="4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/>
    </xf>
    <xf numFmtId="0" fontId="9" fillId="0" borderId="0" xfId="0" applyFont="1" applyAlignment="1">
      <alignment wrapText="1"/>
    </xf>
    <xf numFmtId="2" fontId="5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2" fontId="8" fillId="0" borderId="1" xfId="0" applyNumberFormat="1" applyFont="1" applyBorder="1"/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0" fillId="0" borderId="1" xfId="0" applyFont="1" applyBorder="1"/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8" fillId="0" borderId="2" xfId="0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left"/>
    </xf>
    <xf numFmtId="1" fontId="8" fillId="0" borderId="4" xfId="0" applyNumberFormat="1" applyFont="1" applyBorder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/>
    </xf>
    <xf numFmtId="4" fontId="8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/>
    <xf numFmtId="4" fontId="5" fillId="0" borderId="4" xfId="0" applyNumberFormat="1" applyFont="1" applyBorder="1"/>
    <xf numFmtId="4" fontId="8" fillId="0" borderId="1" xfId="0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view="pageBreakPreview" zoomScaleNormal="80" zoomScaleSheetLayoutView="100" workbookViewId="0">
      <selection activeCell="D20" sqref="D20"/>
    </sheetView>
  </sheetViews>
  <sheetFormatPr defaultRowHeight="15" x14ac:dyDescent="0.25"/>
  <cols>
    <col min="1" max="1" width="22.85546875" customWidth="1"/>
    <col min="2" max="2" width="55.42578125" customWidth="1"/>
    <col min="3" max="3" width="17.5703125" customWidth="1"/>
    <col min="4" max="4" width="14.140625" customWidth="1"/>
    <col min="5" max="5" width="14.7109375" customWidth="1"/>
  </cols>
  <sheetData>
    <row r="1" spans="1:5" x14ac:dyDescent="0.25">
      <c r="A1" s="17"/>
      <c r="B1" s="17"/>
      <c r="C1" s="1"/>
      <c r="D1" s="17"/>
      <c r="E1" s="1" t="s">
        <v>55</v>
      </c>
    </row>
    <row r="2" spans="1:5" x14ac:dyDescent="0.25">
      <c r="A2" s="17"/>
      <c r="B2" s="17"/>
      <c r="C2" s="1"/>
      <c r="D2" s="17"/>
      <c r="E2" s="1" t="s">
        <v>56</v>
      </c>
    </row>
    <row r="3" spans="1:5" x14ac:dyDescent="0.25">
      <c r="A3" s="17"/>
      <c r="B3" s="17"/>
      <c r="C3" s="1"/>
      <c r="D3" s="17"/>
      <c r="E3" s="1" t="s">
        <v>57</v>
      </c>
    </row>
    <row r="4" spans="1:5" x14ac:dyDescent="0.25">
      <c r="A4" s="17"/>
      <c r="B4" s="17"/>
      <c r="C4" s="1"/>
      <c r="D4" s="17"/>
      <c r="E4" s="1" t="s">
        <v>58</v>
      </c>
    </row>
    <row r="5" spans="1:5" x14ac:dyDescent="0.25">
      <c r="A5" s="17"/>
      <c r="B5" s="17"/>
      <c r="C5" s="1"/>
      <c r="D5" s="17"/>
      <c r="E5" s="1" t="s">
        <v>132</v>
      </c>
    </row>
    <row r="6" spans="1:5" x14ac:dyDescent="0.25">
      <c r="A6" s="17"/>
      <c r="B6" s="17"/>
      <c r="C6" s="1"/>
      <c r="D6" s="17"/>
      <c r="E6" s="1" t="s">
        <v>133</v>
      </c>
    </row>
    <row r="7" spans="1:5" x14ac:dyDescent="0.25">
      <c r="A7" s="17"/>
      <c r="B7" s="17"/>
      <c r="C7" s="17"/>
      <c r="D7" s="17"/>
      <c r="E7" s="17"/>
    </row>
    <row r="8" spans="1:5" x14ac:dyDescent="0.25">
      <c r="A8" s="44" t="s">
        <v>134</v>
      </c>
      <c r="B8" s="44"/>
      <c r="C8" s="44"/>
      <c r="D8" s="44"/>
      <c r="E8" s="44"/>
    </row>
    <row r="9" spans="1:5" ht="9.75" customHeight="1" x14ac:dyDescent="0.25">
      <c r="A9" s="17"/>
      <c r="B9" s="17"/>
      <c r="C9" s="17"/>
      <c r="D9" s="17"/>
      <c r="E9" s="17"/>
    </row>
    <row r="10" spans="1:5" ht="45" x14ac:dyDescent="0.25">
      <c r="A10" s="8" t="s">
        <v>59</v>
      </c>
      <c r="B10" s="9" t="s">
        <v>60</v>
      </c>
      <c r="C10" s="8" t="s">
        <v>61</v>
      </c>
      <c r="D10" s="9" t="s">
        <v>62</v>
      </c>
      <c r="E10" s="10" t="s">
        <v>63</v>
      </c>
    </row>
    <row r="11" spans="1:5" x14ac:dyDescent="0.25">
      <c r="A11" s="11" t="s">
        <v>39</v>
      </c>
      <c r="B11" s="11" t="s">
        <v>40</v>
      </c>
      <c r="C11" s="6">
        <f>C12+C17+C19+C21+C24</f>
        <v>5652300</v>
      </c>
      <c r="D11" s="6">
        <f>D12+D17+D19+D21+D24</f>
        <v>7927035.3400000008</v>
      </c>
      <c r="E11" s="6">
        <f>'Дохолды по налогам'!D11/'Дохолды по налогам'!C11*100</f>
        <v>140.24441979371232</v>
      </c>
    </row>
    <row r="12" spans="1:5" x14ac:dyDescent="0.25">
      <c r="A12" s="12" t="s">
        <v>41</v>
      </c>
      <c r="B12" s="12" t="s">
        <v>42</v>
      </c>
      <c r="C12" s="4">
        <f>C13+C14+C15+C16</f>
        <v>2052000</v>
      </c>
      <c r="D12" s="4">
        <f>D13+D14+D15+D16</f>
        <v>2749470.09</v>
      </c>
      <c r="E12" s="4">
        <f>'Дохолды по налогам'!D12/'Дохолды по налогам'!C12*100</f>
        <v>133.98977046783625</v>
      </c>
    </row>
    <row r="13" spans="1:5" ht="50.25" customHeight="1" x14ac:dyDescent="0.25">
      <c r="A13" s="11" t="s">
        <v>113</v>
      </c>
      <c r="B13" s="13" t="s">
        <v>43</v>
      </c>
      <c r="C13" s="6">
        <v>2031000</v>
      </c>
      <c r="D13" s="6">
        <v>2709045.8</v>
      </c>
      <c r="E13" s="6">
        <f>'Дохолды по налогам'!D13/'Дохолды по налогам'!C13*100</f>
        <v>133.38482520925652</v>
      </c>
    </row>
    <row r="14" spans="1:5" ht="74.25" customHeight="1" x14ac:dyDescent="0.25">
      <c r="A14" s="11" t="s">
        <v>114</v>
      </c>
      <c r="B14" s="13" t="s">
        <v>44</v>
      </c>
      <c r="C14" s="6">
        <v>1000</v>
      </c>
      <c r="D14" s="6">
        <v>6685.62</v>
      </c>
      <c r="E14" s="6">
        <f>D14/C14*100</f>
        <v>668.56200000000001</v>
      </c>
    </row>
    <row r="15" spans="1:5" ht="36.75" x14ac:dyDescent="0.25">
      <c r="A15" s="11" t="s">
        <v>115</v>
      </c>
      <c r="B15" s="13" t="s">
        <v>45</v>
      </c>
      <c r="C15" s="6">
        <v>20000</v>
      </c>
      <c r="D15" s="6">
        <v>33676.230000000003</v>
      </c>
      <c r="E15" s="6">
        <f>'Дохолды по налогам'!D15/'Дохолды по налогам'!C15*100</f>
        <v>168.38115000000002</v>
      </c>
    </row>
    <row r="16" spans="1:5" ht="60.75" x14ac:dyDescent="0.25">
      <c r="A16" s="11" t="s">
        <v>122</v>
      </c>
      <c r="B16" s="13" t="s">
        <v>123</v>
      </c>
      <c r="C16" s="6">
        <v>0</v>
      </c>
      <c r="D16" s="6">
        <v>62.44</v>
      </c>
      <c r="E16" s="6"/>
    </row>
    <row r="17" spans="1:5" x14ac:dyDescent="0.25">
      <c r="A17" s="12" t="s">
        <v>46</v>
      </c>
      <c r="B17" s="12" t="s">
        <v>47</v>
      </c>
      <c r="C17" s="4">
        <f>C18</f>
        <v>15400</v>
      </c>
      <c r="D17" s="4">
        <f>D18</f>
        <v>17275.2</v>
      </c>
      <c r="E17" s="4">
        <f>'Дохолды по налогам'!D17/'Дохолды по налогам'!C17*100</f>
        <v>112.17662337662337</v>
      </c>
    </row>
    <row r="18" spans="1:5" x14ac:dyDescent="0.25">
      <c r="A18" s="11" t="s">
        <v>112</v>
      </c>
      <c r="B18" s="14" t="s">
        <v>48</v>
      </c>
      <c r="C18" s="6">
        <v>15400</v>
      </c>
      <c r="D18" s="6">
        <v>17275.2</v>
      </c>
      <c r="E18" s="6">
        <f>'Дохолды по налогам'!D18/'Дохолды по налогам'!C18*100</f>
        <v>112.17662337662337</v>
      </c>
    </row>
    <row r="19" spans="1:5" x14ac:dyDescent="0.25">
      <c r="A19" s="12" t="s">
        <v>49</v>
      </c>
      <c r="B19" s="12" t="s">
        <v>50</v>
      </c>
      <c r="C19" s="4">
        <f>C20</f>
        <v>1242900</v>
      </c>
      <c r="D19" s="4">
        <f>D20</f>
        <v>1827087.53</v>
      </c>
      <c r="E19" s="4">
        <f>'Дохолды по налогам'!D19/'Дохолды по налогам'!C19*100</f>
        <v>147.00197361010541</v>
      </c>
    </row>
    <row r="20" spans="1:5" ht="36.75" x14ac:dyDescent="0.25">
      <c r="A20" s="11" t="s">
        <v>116</v>
      </c>
      <c r="B20" s="13" t="s">
        <v>51</v>
      </c>
      <c r="C20" s="6">
        <v>1242900</v>
      </c>
      <c r="D20" s="6">
        <v>1827087.53</v>
      </c>
      <c r="E20" s="6">
        <f>'Дохолды по налогам'!D20/'Дохолды по налогам'!C20*100</f>
        <v>147.00197361010541</v>
      </c>
    </row>
    <row r="21" spans="1:5" x14ac:dyDescent="0.25">
      <c r="A21" s="12" t="s">
        <v>52</v>
      </c>
      <c r="B21" s="12" t="s">
        <v>64</v>
      </c>
      <c r="C21" s="4">
        <f>C23+C22</f>
        <v>2204535.4299999997</v>
      </c>
      <c r="D21" s="4">
        <f t="shared" ref="D21" si="0">D23+D22</f>
        <v>3195737.95</v>
      </c>
      <c r="E21" s="4">
        <f>'Дохолды по налогам'!D21/'Дохолды по налогам'!C21*100</f>
        <v>144.96196824561812</v>
      </c>
    </row>
    <row r="22" spans="1:5" ht="24.75" x14ac:dyDescent="0.25">
      <c r="A22" s="11" t="s">
        <v>118</v>
      </c>
      <c r="B22" s="13" t="s">
        <v>65</v>
      </c>
      <c r="C22" s="6">
        <v>546500</v>
      </c>
      <c r="D22" s="6">
        <v>983415.78</v>
      </c>
      <c r="E22" s="6">
        <f>'Дохолды по налогам'!D22/'Дохолды по налогам'!C22*100</f>
        <v>179.94799268069534</v>
      </c>
    </row>
    <row r="23" spans="1:5" ht="25.5" customHeight="1" x14ac:dyDescent="0.25">
      <c r="A23" s="11" t="s">
        <v>117</v>
      </c>
      <c r="B23" s="13" t="s">
        <v>111</v>
      </c>
      <c r="C23" s="6">
        <v>1658035.43</v>
      </c>
      <c r="D23" s="6">
        <v>2212322.17</v>
      </c>
      <c r="E23" s="6">
        <f>'Дохолды по налогам'!D23/'Дохолды по налогам'!C23*100</f>
        <v>133.43033146161417</v>
      </c>
    </row>
    <row r="24" spans="1:5" ht="45" x14ac:dyDescent="0.25">
      <c r="A24" s="12" t="s">
        <v>53</v>
      </c>
      <c r="B24" s="15" t="s">
        <v>1</v>
      </c>
      <c r="C24" s="4">
        <f>C25+C26+C27</f>
        <v>137464.57</v>
      </c>
      <c r="D24" s="4">
        <f>D25+D26+D27</f>
        <v>137464.57</v>
      </c>
      <c r="E24" s="4">
        <f>'Дохолды по налогам'!D24/'Дохолды по налогам'!C24*100</f>
        <v>100</v>
      </c>
    </row>
    <row r="25" spans="1:5" ht="49.5" customHeight="1" x14ac:dyDescent="0.25">
      <c r="A25" s="11" t="s">
        <v>119</v>
      </c>
      <c r="B25" s="13" t="s">
        <v>54</v>
      </c>
      <c r="C25" s="6">
        <v>91844.800000000003</v>
      </c>
      <c r="D25" s="6">
        <v>91844.800000000003</v>
      </c>
      <c r="E25" s="6">
        <f>'Дохолды по налогам'!D25/'Дохолды по налогам'!C25*100</f>
        <v>100</v>
      </c>
    </row>
    <row r="26" spans="1:5" ht="16.5" customHeight="1" x14ac:dyDescent="0.25">
      <c r="A26" s="11" t="s">
        <v>136</v>
      </c>
      <c r="B26" s="13" t="s">
        <v>135</v>
      </c>
      <c r="C26" s="6">
        <v>10393.77</v>
      </c>
      <c r="D26" s="6">
        <v>10393.77</v>
      </c>
      <c r="E26" s="6">
        <f>'Дохолды по налогам'!D26/'Дохолды по налогам'!C26*100</f>
        <v>100</v>
      </c>
    </row>
    <row r="27" spans="1:5" ht="36.75" x14ac:dyDescent="0.25">
      <c r="A27" s="3" t="s">
        <v>137</v>
      </c>
      <c r="B27" s="16" t="s">
        <v>138</v>
      </c>
      <c r="C27" s="5">
        <v>35226</v>
      </c>
      <c r="D27" s="7">
        <v>35226</v>
      </c>
      <c r="E27" s="6">
        <f>'Дохолды по налогам'!D27/'Дохолды по налогам'!C27*100</f>
        <v>100</v>
      </c>
    </row>
    <row r="28" spans="1:5" x14ac:dyDescent="0.25">
      <c r="C28" s="2"/>
      <c r="D28" s="2"/>
      <c r="E28" s="2"/>
    </row>
  </sheetData>
  <mergeCells count="1">
    <mergeCell ref="A8:E8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view="pageBreakPreview" zoomScale="90" zoomScaleNormal="100" zoomScaleSheetLayoutView="90" workbookViewId="0">
      <selection activeCell="C41" sqref="C41"/>
    </sheetView>
  </sheetViews>
  <sheetFormatPr defaultRowHeight="15" x14ac:dyDescent="0.25"/>
  <cols>
    <col min="1" max="1" width="23.140625" customWidth="1"/>
    <col min="2" max="2" width="52.140625" customWidth="1"/>
    <col min="3" max="3" width="17.7109375" customWidth="1"/>
    <col min="4" max="4" width="17.42578125" customWidth="1"/>
    <col min="5" max="5" width="15.140625" customWidth="1"/>
  </cols>
  <sheetData>
    <row r="1" spans="1:5" x14ac:dyDescent="0.25">
      <c r="A1" s="17"/>
      <c r="B1" s="17"/>
      <c r="C1" s="1"/>
      <c r="D1" s="17"/>
      <c r="E1" s="1" t="s">
        <v>78</v>
      </c>
    </row>
    <row r="2" spans="1:5" x14ac:dyDescent="0.25">
      <c r="A2" s="17"/>
      <c r="B2" s="17"/>
      <c r="C2" s="1"/>
      <c r="D2" s="17"/>
      <c r="E2" s="1" t="s">
        <v>56</v>
      </c>
    </row>
    <row r="3" spans="1:5" x14ac:dyDescent="0.25">
      <c r="A3" s="17"/>
      <c r="B3" s="17"/>
      <c r="C3" s="1"/>
      <c r="D3" s="17"/>
      <c r="E3" s="1" t="s">
        <v>57</v>
      </c>
    </row>
    <row r="4" spans="1:5" x14ac:dyDescent="0.25">
      <c r="A4" s="17"/>
      <c r="B4" s="17"/>
      <c r="C4" s="1"/>
      <c r="D4" s="17"/>
      <c r="E4" s="1" t="s">
        <v>58</v>
      </c>
    </row>
    <row r="5" spans="1:5" x14ac:dyDescent="0.25">
      <c r="A5" s="17"/>
      <c r="B5" s="17"/>
      <c r="C5" s="1"/>
      <c r="D5" s="17"/>
      <c r="E5" s="1" t="str">
        <f>'Дохолды по налогам'!E5</f>
        <v>«Петропавловское»  за 2024 год»</v>
      </c>
    </row>
    <row r="6" spans="1:5" x14ac:dyDescent="0.25">
      <c r="A6" s="17"/>
      <c r="B6" s="17"/>
      <c r="C6" s="1"/>
      <c r="D6" s="17"/>
      <c r="E6" s="1" t="str">
        <f>'Дохолды по налогам'!E6</f>
        <v>от "___"________2025 г. № __</v>
      </c>
    </row>
    <row r="7" spans="1:5" x14ac:dyDescent="0.25">
      <c r="A7" s="17"/>
      <c r="B7" s="17"/>
      <c r="C7" s="1"/>
      <c r="D7" s="17"/>
      <c r="E7" s="1"/>
    </row>
    <row r="8" spans="1:5" x14ac:dyDescent="0.25">
      <c r="A8" s="44" t="s">
        <v>110</v>
      </c>
      <c r="B8" s="44"/>
      <c r="C8" s="44"/>
      <c r="D8" s="44"/>
      <c r="E8" s="44"/>
    </row>
    <row r="9" spans="1:5" ht="6.75" customHeight="1" x14ac:dyDescent="0.25">
      <c r="A9" s="17"/>
      <c r="B9" s="17"/>
      <c r="C9" s="17"/>
      <c r="D9" s="17"/>
      <c r="E9" s="17"/>
    </row>
    <row r="10" spans="1:5" ht="45" x14ac:dyDescent="0.25">
      <c r="A10" s="8" t="s">
        <v>59</v>
      </c>
      <c r="B10" s="9" t="s">
        <v>60</v>
      </c>
      <c r="C10" s="8" t="s">
        <v>61</v>
      </c>
      <c r="D10" s="9" t="s">
        <v>62</v>
      </c>
      <c r="E10" s="10" t="s">
        <v>63</v>
      </c>
    </row>
    <row r="11" spans="1:5" x14ac:dyDescent="0.25">
      <c r="A11" s="11" t="s">
        <v>66</v>
      </c>
      <c r="B11" s="11" t="s">
        <v>67</v>
      </c>
      <c r="C11" s="18">
        <f>C12</f>
        <v>5864951.9199999999</v>
      </c>
      <c r="D11" s="18">
        <f>D12</f>
        <v>5864951.9199999999</v>
      </c>
      <c r="E11" s="18">
        <f>D11/C11*100</f>
        <v>100</v>
      </c>
    </row>
    <row r="12" spans="1:5" ht="34.5" customHeight="1" x14ac:dyDescent="0.25">
      <c r="A12" s="11" t="s">
        <v>68</v>
      </c>
      <c r="B12" s="19" t="s">
        <v>69</v>
      </c>
      <c r="C12" s="18">
        <f>C13+C15</f>
        <v>5864951.9199999999</v>
      </c>
      <c r="D12" s="18">
        <f>D13+D15</f>
        <v>5864951.9199999999</v>
      </c>
      <c r="E12" s="18">
        <f t="shared" ref="E12:E16" si="0">D12/C12*100</f>
        <v>100</v>
      </c>
    </row>
    <row r="13" spans="1:5" ht="16.5" customHeight="1" x14ac:dyDescent="0.25">
      <c r="A13" s="11" t="s">
        <v>70</v>
      </c>
      <c r="B13" s="13" t="s">
        <v>71</v>
      </c>
      <c r="C13" s="18">
        <f>C14</f>
        <v>22235</v>
      </c>
      <c r="D13" s="18">
        <f>D14</f>
        <v>22235</v>
      </c>
      <c r="E13" s="18">
        <f t="shared" si="0"/>
        <v>100</v>
      </c>
    </row>
    <row r="14" spans="1:5" ht="24.75" x14ac:dyDescent="0.25">
      <c r="A14" s="11" t="s">
        <v>72</v>
      </c>
      <c r="B14" s="13" t="s">
        <v>73</v>
      </c>
      <c r="C14" s="18">
        <v>22235</v>
      </c>
      <c r="D14" s="18">
        <v>22235</v>
      </c>
      <c r="E14" s="18">
        <f t="shared" si="0"/>
        <v>100</v>
      </c>
    </row>
    <row r="15" spans="1:5" ht="24.75" x14ac:dyDescent="0.25">
      <c r="A15" s="11" t="s">
        <v>74</v>
      </c>
      <c r="B15" s="13" t="s">
        <v>75</v>
      </c>
      <c r="C15" s="18">
        <f>C16</f>
        <v>5842716.9199999999</v>
      </c>
      <c r="D15" s="18">
        <f>D16</f>
        <v>5842716.9199999999</v>
      </c>
      <c r="E15" s="18">
        <f t="shared" si="0"/>
        <v>100</v>
      </c>
    </row>
    <row r="16" spans="1:5" ht="24.75" x14ac:dyDescent="0.25">
      <c r="A16" s="11" t="s">
        <v>76</v>
      </c>
      <c r="B16" s="13" t="s">
        <v>77</v>
      </c>
      <c r="C16" s="18">
        <v>5842716.9199999999</v>
      </c>
      <c r="D16" s="18">
        <v>5842716.9199999999</v>
      </c>
      <c r="E16" s="18">
        <f t="shared" si="0"/>
        <v>100</v>
      </c>
    </row>
  </sheetData>
  <mergeCells count="1">
    <mergeCell ref="A8:E8"/>
  </mergeCells>
  <pageMargins left="0.7" right="0.7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topLeftCell="A3" zoomScale="120" zoomScaleNormal="100" zoomScaleSheetLayoutView="120" workbookViewId="0">
      <selection activeCell="F24" sqref="F24:F25"/>
    </sheetView>
  </sheetViews>
  <sheetFormatPr defaultRowHeight="15" x14ac:dyDescent="0.25"/>
  <cols>
    <col min="4" max="4" width="15.28515625" customWidth="1"/>
    <col min="5" max="5" width="5.85546875" customWidth="1"/>
    <col min="6" max="6" width="15.5703125" customWidth="1"/>
    <col min="7" max="7" width="14.85546875" customWidth="1"/>
    <col min="8" max="8" width="13.85546875" customWidth="1"/>
  </cols>
  <sheetData>
    <row r="1" spans="1:8" x14ac:dyDescent="0.25">
      <c r="A1" s="17"/>
      <c r="B1" s="17"/>
      <c r="C1" s="17"/>
      <c r="D1" s="17"/>
      <c r="E1" s="17"/>
      <c r="F1" s="1"/>
      <c r="G1" s="17"/>
      <c r="H1" s="1" t="s">
        <v>106</v>
      </c>
    </row>
    <row r="2" spans="1:8" x14ac:dyDescent="0.25">
      <c r="A2" s="17"/>
      <c r="B2" s="17"/>
      <c r="C2" s="17"/>
      <c r="D2" s="17"/>
      <c r="E2" s="17"/>
      <c r="F2" s="1"/>
      <c r="G2" s="17"/>
      <c r="H2" s="1" t="s">
        <v>56</v>
      </c>
    </row>
    <row r="3" spans="1:8" x14ac:dyDescent="0.25">
      <c r="A3" s="17"/>
      <c r="B3" s="17"/>
      <c r="C3" s="17"/>
      <c r="D3" s="17"/>
      <c r="E3" s="17"/>
      <c r="F3" s="1"/>
      <c r="G3" s="17"/>
      <c r="H3" s="1" t="s">
        <v>57</v>
      </c>
    </row>
    <row r="4" spans="1:8" x14ac:dyDescent="0.25">
      <c r="A4" s="17"/>
      <c r="B4" s="17"/>
      <c r="C4" s="17"/>
      <c r="D4" s="17"/>
      <c r="E4" s="17"/>
      <c r="F4" s="1"/>
      <c r="G4" s="17"/>
      <c r="H4" s="1" t="s">
        <v>58</v>
      </c>
    </row>
    <row r="5" spans="1:8" x14ac:dyDescent="0.25">
      <c r="A5" s="17"/>
      <c r="B5" s="17"/>
      <c r="C5" s="17"/>
      <c r="D5" s="17"/>
      <c r="E5" s="17"/>
      <c r="F5" s="1"/>
      <c r="G5" s="17"/>
      <c r="H5" s="1" t="str">
        <f>'Дохолды по налогам'!E5</f>
        <v>«Петропавловское»  за 2024 год»</v>
      </c>
    </row>
    <row r="6" spans="1:8" x14ac:dyDescent="0.25">
      <c r="A6" s="17"/>
      <c r="B6" s="17"/>
      <c r="C6" s="17"/>
      <c r="D6" s="17"/>
      <c r="E6" s="17"/>
      <c r="F6" s="1"/>
      <c r="G6" s="17"/>
      <c r="H6" s="1" t="str">
        <f>'Дохолды по налогам'!E6</f>
        <v>от "___"________2025 г. № __</v>
      </c>
    </row>
    <row r="7" spans="1:8" x14ac:dyDescent="0.25">
      <c r="A7" s="17"/>
      <c r="B7" s="17"/>
      <c r="C7" s="17"/>
      <c r="D7" s="17"/>
      <c r="E7" s="17"/>
      <c r="F7" s="17"/>
      <c r="G7" s="17"/>
      <c r="H7" s="17"/>
    </row>
    <row r="8" spans="1:8" x14ac:dyDescent="0.25">
      <c r="A8" s="44" t="s">
        <v>141</v>
      </c>
      <c r="B8" s="44"/>
      <c r="C8" s="44"/>
      <c r="D8" s="44"/>
      <c r="E8" s="44"/>
      <c r="F8" s="44"/>
      <c r="G8" s="44"/>
      <c r="H8" s="44"/>
    </row>
    <row r="9" spans="1:8" ht="9" customHeight="1" x14ac:dyDescent="0.25">
      <c r="A9" s="17"/>
      <c r="B9" s="17"/>
      <c r="C9" s="17"/>
      <c r="D9" s="17"/>
      <c r="E9" s="17"/>
      <c r="F9" s="17"/>
      <c r="G9" s="17"/>
      <c r="H9" s="17"/>
    </row>
    <row r="10" spans="1:8" ht="45" customHeight="1" x14ac:dyDescent="0.25">
      <c r="A10" s="11" t="s">
        <v>105</v>
      </c>
      <c r="B10" s="11" t="s">
        <v>38</v>
      </c>
      <c r="C10" s="11" t="s">
        <v>79</v>
      </c>
      <c r="D10" s="11" t="s">
        <v>80</v>
      </c>
      <c r="E10" s="11" t="s">
        <v>81</v>
      </c>
      <c r="F10" s="19" t="s">
        <v>61</v>
      </c>
      <c r="G10" s="11" t="s">
        <v>62</v>
      </c>
      <c r="H10" s="11" t="s">
        <v>63</v>
      </c>
    </row>
    <row r="11" spans="1:8" x14ac:dyDescent="0.25">
      <c r="A11" s="20">
        <v>884</v>
      </c>
      <c r="B11" s="11" t="s">
        <v>82</v>
      </c>
      <c r="C11" s="11" t="s">
        <v>83</v>
      </c>
      <c r="D11" s="20">
        <v>9999991020</v>
      </c>
      <c r="E11" s="20" t="s">
        <v>84</v>
      </c>
      <c r="F11" s="6">
        <v>659258.06999999995</v>
      </c>
      <c r="G11" s="6">
        <v>659258.06999999995</v>
      </c>
      <c r="H11" s="6">
        <f>G11/F11*100</f>
        <v>100</v>
      </c>
    </row>
    <row r="12" spans="1:8" x14ac:dyDescent="0.25">
      <c r="A12" s="20">
        <v>884</v>
      </c>
      <c r="B12" s="11" t="s">
        <v>82</v>
      </c>
      <c r="C12" s="11" t="s">
        <v>83</v>
      </c>
      <c r="D12" s="20">
        <v>9999991020</v>
      </c>
      <c r="E12" s="20" t="s">
        <v>85</v>
      </c>
      <c r="F12" s="6">
        <v>199095.94</v>
      </c>
      <c r="G12" s="6">
        <v>199095.94</v>
      </c>
      <c r="H12" s="6">
        <f t="shared" ref="H12:H33" si="0">G12/F12*100</f>
        <v>100</v>
      </c>
    </row>
    <row r="13" spans="1:8" x14ac:dyDescent="0.25">
      <c r="A13" s="20">
        <v>884</v>
      </c>
      <c r="B13" s="11" t="s">
        <v>82</v>
      </c>
      <c r="C13" s="11" t="s">
        <v>83</v>
      </c>
      <c r="D13" s="20" t="s">
        <v>86</v>
      </c>
      <c r="E13" s="20" t="s">
        <v>84</v>
      </c>
      <c r="F13" s="6">
        <v>378993.86</v>
      </c>
      <c r="G13" s="6">
        <v>378993.86</v>
      </c>
      <c r="H13" s="6">
        <f t="shared" si="0"/>
        <v>100</v>
      </c>
    </row>
    <row r="14" spans="1:8" x14ac:dyDescent="0.25">
      <c r="A14" s="20">
        <v>884</v>
      </c>
      <c r="B14" s="11" t="s">
        <v>82</v>
      </c>
      <c r="C14" s="11" t="s">
        <v>83</v>
      </c>
      <c r="D14" s="20" t="s">
        <v>86</v>
      </c>
      <c r="E14" s="20" t="s">
        <v>85</v>
      </c>
      <c r="F14" s="6">
        <v>114456.14</v>
      </c>
      <c r="G14" s="6">
        <v>114456.14</v>
      </c>
      <c r="H14" s="6">
        <f t="shared" si="0"/>
        <v>100</v>
      </c>
    </row>
    <row r="15" spans="1:8" x14ac:dyDescent="0.25">
      <c r="A15" s="20">
        <v>884</v>
      </c>
      <c r="B15" s="11" t="s">
        <v>82</v>
      </c>
      <c r="C15" s="11" t="s">
        <v>87</v>
      </c>
      <c r="D15" s="20">
        <v>9999991040</v>
      </c>
      <c r="E15" s="20" t="s">
        <v>84</v>
      </c>
      <c r="F15" s="6">
        <v>1912048.02</v>
      </c>
      <c r="G15" s="6">
        <v>1912048.02</v>
      </c>
      <c r="H15" s="6">
        <f t="shared" si="0"/>
        <v>100</v>
      </c>
    </row>
    <row r="16" spans="1:8" x14ac:dyDescent="0.25">
      <c r="A16" s="20">
        <v>884</v>
      </c>
      <c r="B16" s="11" t="s">
        <v>82</v>
      </c>
      <c r="C16" s="11" t="s">
        <v>87</v>
      </c>
      <c r="D16" s="20">
        <v>9999991040</v>
      </c>
      <c r="E16" s="20">
        <v>122</v>
      </c>
      <c r="F16" s="6">
        <v>10300</v>
      </c>
      <c r="G16" s="6">
        <v>10300</v>
      </c>
      <c r="H16" s="6">
        <f t="shared" si="0"/>
        <v>100</v>
      </c>
    </row>
    <row r="17" spans="1:8" x14ac:dyDescent="0.25">
      <c r="A17" s="20">
        <v>884</v>
      </c>
      <c r="B17" s="11" t="s">
        <v>82</v>
      </c>
      <c r="C17" s="11" t="s">
        <v>87</v>
      </c>
      <c r="D17" s="20">
        <v>9999991040</v>
      </c>
      <c r="E17" s="20" t="s">
        <v>85</v>
      </c>
      <c r="F17" s="6">
        <v>601390.38</v>
      </c>
      <c r="G17" s="6">
        <v>601390.38</v>
      </c>
      <c r="H17" s="6">
        <f t="shared" si="0"/>
        <v>100</v>
      </c>
    </row>
    <row r="18" spans="1:8" x14ac:dyDescent="0.25">
      <c r="A18" s="20">
        <v>884</v>
      </c>
      <c r="B18" s="11" t="s">
        <v>82</v>
      </c>
      <c r="C18" s="11" t="s">
        <v>87</v>
      </c>
      <c r="D18" s="20">
        <v>9999991040</v>
      </c>
      <c r="E18" s="20" t="s">
        <v>88</v>
      </c>
      <c r="F18" s="6">
        <v>10700</v>
      </c>
      <c r="G18" s="6">
        <v>10700</v>
      </c>
      <c r="H18" s="6">
        <f t="shared" si="0"/>
        <v>100</v>
      </c>
    </row>
    <row r="19" spans="1:8" x14ac:dyDescent="0.25">
      <c r="A19" s="20">
        <v>884</v>
      </c>
      <c r="B19" s="11" t="s">
        <v>82</v>
      </c>
      <c r="C19" s="11" t="s">
        <v>87</v>
      </c>
      <c r="D19" s="20">
        <v>9999991040</v>
      </c>
      <c r="E19" s="20">
        <v>853</v>
      </c>
      <c r="F19" s="6">
        <v>1.1399999999999999</v>
      </c>
      <c r="G19" s="6">
        <v>1.1399999999999999</v>
      </c>
      <c r="H19" s="6">
        <f t="shared" si="0"/>
        <v>100</v>
      </c>
    </row>
    <row r="20" spans="1:8" x14ac:dyDescent="0.25">
      <c r="A20" s="20">
        <v>884</v>
      </c>
      <c r="B20" s="21" t="s">
        <v>82</v>
      </c>
      <c r="C20" s="21" t="s">
        <v>87</v>
      </c>
      <c r="D20" s="52" t="s">
        <v>139</v>
      </c>
      <c r="E20" s="52" t="s">
        <v>89</v>
      </c>
      <c r="F20" s="6">
        <v>36000</v>
      </c>
      <c r="G20" s="6">
        <v>36000</v>
      </c>
      <c r="H20" s="6">
        <f t="shared" si="0"/>
        <v>100</v>
      </c>
    </row>
    <row r="21" spans="1:8" x14ac:dyDescent="0.25">
      <c r="A21" s="20">
        <v>884</v>
      </c>
      <c r="B21" s="11" t="s">
        <v>82</v>
      </c>
      <c r="C21" s="11" t="s">
        <v>87</v>
      </c>
      <c r="D21" s="20" t="s">
        <v>86</v>
      </c>
      <c r="E21" s="20" t="s">
        <v>84</v>
      </c>
      <c r="F21" s="6">
        <v>378993.86</v>
      </c>
      <c r="G21" s="6">
        <v>378993.86</v>
      </c>
      <c r="H21" s="6">
        <f t="shared" si="0"/>
        <v>100</v>
      </c>
    </row>
    <row r="22" spans="1:8" x14ac:dyDescent="0.25">
      <c r="A22" s="20">
        <v>884</v>
      </c>
      <c r="B22" s="11" t="s">
        <v>82</v>
      </c>
      <c r="C22" s="11" t="s">
        <v>87</v>
      </c>
      <c r="D22" s="20" t="s">
        <v>86</v>
      </c>
      <c r="E22" s="20">
        <v>129</v>
      </c>
      <c r="F22" s="6">
        <v>114456.14</v>
      </c>
      <c r="G22" s="6">
        <v>114456.14</v>
      </c>
      <c r="H22" s="6">
        <f t="shared" si="0"/>
        <v>100</v>
      </c>
    </row>
    <row r="23" spans="1:8" x14ac:dyDescent="0.25">
      <c r="A23" s="20">
        <v>884</v>
      </c>
      <c r="B23" s="11" t="s">
        <v>82</v>
      </c>
      <c r="C23" s="11" t="s">
        <v>90</v>
      </c>
      <c r="D23" s="20" t="s">
        <v>91</v>
      </c>
      <c r="E23" s="20" t="s">
        <v>92</v>
      </c>
      <c r="F23" s="6">
        <v>27000</v>
      </c>
      <c r="G23" s="6">
        <v>27000</v>
      </c>
      <c r="H23" s="6">
        <f t="shared" si="0"/>
        <v>100</v>
      </c>
    </row>
    <row r="24" spans="1:8" x14ac:dyDescent="0.25">
      <c r="A24" s="20">
        <v>884</v>
      </c>
      <c r="B24" s="11" t="s">
        <v>82</v>
      </c>
      <c r="C24" s="11" t="s">
        <v>93</v>
      </c>
      <c r="D24" s="20" t="s">
        <v>94</v>
      </c>
      <c r="E24" s="20" t="s">
        <v>95</v>
      </c>
      <c r="F24" s="6">
        <v>6904899.21</v>
      </c>
      <c r="G24" s="6">
        <v>6904899.21</v>
      </c>
      <c r="H24" s="6">
        <f t="shared" si="0"/>
        <v>100</v>
      </c>
    </row>
    <row r="25" spans="1:8" x14ac:dyDescent="0.25">
      <c r="A25" s="20">
        <v>884</v>
      </c>
      <c r="B25" s="11" t="s">
        <v>82</v>
      </c>
      <c r="C25" s="20">
        <v>13</v>
      </c>
      <c r="D25" s="20">
        <v>9999988216</v>
      </c>
      <c r="E25" s="20">
        <v>244</v>
      </c>
      <c r="F25" s="6">
        <v>20500</v>
      </c>
      <c r="G25" s="6">
        <v>20500</v>
      </c>
      <c r="H25" s="6">
        <f t="shared" si="0"/>
        <v>100</v>
      </c>
    </row>
    <row r="26" spans="1:8" x14ac:dyDescent="0.25">
      <c r="A26" s="20">
        <v>884</v>
      </c>
      <c r="B26" s="11" t="s">
        <v>97</v>
      </c>
      <c r="C26" s="11" t="s">
        <v>82</v>
      </c>
      <c r="D26" s="20" t="s">
        <v>98</v>
      </c>
      <c r="E26" s="20" t="s">
        <v>96</v>
      </c>
      <c r="F26" s="6">
        <v>59292.22</v>
      </c>
      <c r="G26" s="6">
        <v>59292.22</v>
      </c>
      <c r="H26" s="6">
        <f t="shared" si="0"/>
        <v>100</v>
      </c>
    </row>
    <row r="27" spans="1:8" x14ac:dyDescent="0.25">
      <c r="A27" s="20">
        <v>884</v>
      </c>
      <c r="B27" s="11" t="s">
        <v>97</v>
      </c>
      <c r="C27" s="21" t="s">
        <v>99</v>
      </c>
      <c r="D27" s="20" t="s">
        <v>140</v>
      </c>
      <c r="E27" s="20">
        <v>244</v>
      </c>
      <c r="F27" s="6">
        <v>2240816.92</v>
      </c>
      <c r="G27" s="6">
        <v>2240816.92</v>
      </c>
      <c r="H27" s="6">
        <f t="shared" si="0"/>
        <v>100</v>
      </c>
    </row>
    <row r="28" spans="1:8" x14ac:dyDescent="0.25">
      <c r="A28" s="20">
        <v>884</v>
      </c>
      <c r="B28" s="11" t="s">
        <v>97</v>
      </c>
      <c r="C28" s="11" t="s">
        <v>99</v>
      </c>
      <c r="D28" s="20" t="s">
        <v>100</v>
      </c>
      <c r="E28" s="20" t="s">
        <v>101</v>
      </c>
      <c r="F28" s="6">
        <v>240000</v>
      </c>
      <c r="G28" s="6">
        <v>240000</v>
      </c>
      <c r="H28" s="6">
        <f t="shared" si="0"/>
        <v>100</v>
      </c>
    </row>
    <row r="29" spans="1:8" x14ac:dyDescent="0.25">
      <c r="A29" s="20">
        <v>884</v>
      </c>
      <c r="B29" s="21" t="s">
        <v>124</v>
      </c>
      <c r="C29" s="21" t="s">
        <v>82</v>
      </c>
      <c r="D29" s="20">
        <v>9999974201</v>
      </c>
      <c r="E29" s="20">
        <v>540</v>
      </c>
      <c r="F29" s="6">
        <v>126933.38</v>
      </c>
      <c r="G29" s="6">
        <v>126933.38</v>
      </c>
      <c r="H29" s="6">
        <f t="shared" ref="H29:H30" si="1">G29/F29*100</f>
        <v>100</v>
      </c>
    </row>
    <row r="30" spans="1:8" x14ac:dyDescent="0.25">
      <c r="A30" s="20">
        <v>884</v>
      </c>
      <c r="B30" s="21" t="s">
        <v>125</v>
      </c>
      <c r="C30" s="21" t="s">
        <v>82</v>
      </c>
      <c r="D30" s="20">
        <v>9999988501</v>
      </c>
      <c r="E30" s="20">
        <v>321</v>
      </c>
      <c r="F30" s="6">
        <v>241274.88</v>
      </c>
      <c r="G30" s="6">
        <v>241274.88</v>
      </c>
      <c r="H30" s="6">
        <f t="shared" si="1"/>
        <v>100</v>
      </c>
    </row>
    <row r="31" spans="1:8" x14ac:dyDescent="0.25">
      <c r="A31" s="20">
        <v>884</v>
      </c>
      <c r="B31" s="11" t="s">
        <v>102</v>
      </c>
      <c r="C31" s="11" t="s">
        <v>82</v>
      </c>
      <c r="D31" s="20" t="s">
        <v>103</v>
      </c>
      <c r="E31" s="20" t="s">
        <v>96</v>
      </c>
      <c r="F31" s="6">
        <v>18400</v>
      </c>
      <c r="G31" s="6">
        <v>18400</v>
      </c>
      <c r="H31" s="6">
        <f t="shared" si="0"/>
        <v>100</v>
      </c>
    </row>
    <row r="32" spans="1:8" x14ac:dyDescent="0.25">
      <c r="A32" s="20">
        <v>884</v>
      </c>
      <c r="B32" s="11" t="s">
        <v>102</v>
      </c>
      <c r="C32" s="11" t="s">
        <v>82</v>
      </c>
      <c r="D32" s="20" t="s">
        <v>103</v>
      </c>
      <c r="E32" s="20" t="s">
        <v>104</v>
      </c>
      <c r="F32" s="6">
        <v>52500</v>
      </c>
      <c r="G32" s="6">
        <v>52500</v>
      </c>
      <c r="H32" s="6">
        <f t="shared" si="0"/>
        <v>100</v>
      </c>
    </row>
    <row r="33" spans="1:8" x14ac:dyDescent="0.25">
      <c r="A33" s="45" t="s">
        <v>107</v>
      </c>
      <c r="B33" s="46"/>
      <c r="C33" s="46"/>
      <c r="D33" s="46"/>
      <c r="E33" s="47"/>
      <c r="F33" s="6">
        <f>SUM(F11:F32)</f>
        <v>14347310.160000002</v>
      </c>
      <c r="G33" s="6">
        <f>SUM(G11:G32)</f>
        <v>14347310.160000002</v>
      </c>
      <c r="H33" s="6">
        <f t="shared" si="0"/>
        <v>100</v>
      </c>
    </row>
  </sheetData>
  <mergeCells count="2">
    <mergeCell ref="A8:H8"/>
    <mergeCell ref="A33:E33"/>
  </mergeCells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view="pageBreakPreview" zoomScaleNormal="100" zoomScaleSheetLayoutView="100" workbookViewId="0">
      <selection activeCell="C14" sqref="C14"/>
    </sheetView>
  </sheetViews>
  <sheetFormatPr defaultRowHeight="15" x14ac:dyDescent="0.25"/>
  <cols>
    <col min="1" max="1" width="52.28515625" customWidth="1"/>
    <col min="2" max="2" width="11.7109375" customWidth="1"/>
    <col min="3" max="4" width="13.42578125" customWidth="1"/>
    <col min="5" max="5" width="11.7109375" customWidth="1"/>
  </cols>
  <sheetData>
    <row r="1" spans="1:5" x14ac:dyDescent="0.25">
      <c r="A1" s="17"/>
      <c r="B1" s="17"/>
      <c r="C1" s="1"/>
      <c r="D1" s="17"/>
      <c r="E1" s="1" t="s">
        <v>108</v>
      </c>
    </row>
    <row r="2" spans="1:5" x14ac:dyDescent="0.25">
      <c r="A2" s="17"/>
      <c r="B2" s="17"/>
      <c r="C2" s="1"/>
      <c r="D2" s="17"/>
      <c r="E2" s="1" t="s">
        <v>56</v>
      </c>
    </row>
    <row r="3" spans="1:5" x14ac:dyDescent="0.25">
      <c r="A3" s="17"/>
      <c r="B3" s="17"/>
      <c r="C3" s="1"/>
      <c r="D3" s="17"/>
      <c r="E3" s="1" t="s">
        <v>57</v>
      </c>
    </row>
    <row r="4" spans="1:5" x14ac:dyDescent="0.25">
      <c r="A4" s="17"/>
      <c r="B4" s="17"/>
      <c r="C4" s="1"/>
      <c r="D4" s="17"/>
      <c r="E4" s="1" t="s">
        <v>58</v>
      </c>
    </row>
    <row r="5" spans="1:5" x14ac:dyDescent="0.25">
      <c r="A5" s="17"/>
      <c r="B5" s="17"/>
      <c r="C5" s="1"/>
      <c r="D5" s="17"/>
      <c r="E5" s="1" t="str">
        <f>'Дохолды по налогам'!E5</f>
        <v>«Петропавловское»  за 2024 год»</v>
      </c>
    </row>
    <row r="6" spans="1:5" x14ac:dyDescent="0.25">
      <c r="A6" s="17"/>
      <c r="B6" s="17"/>
      <c r="C6" s="1"/>
      <c r="D6" s="17"/>
      <c r="E6" s="1" t="str">
        <f>'Дохолды по налогам'!E6</f>
        <v>от "___"________2025 г. № __</v>
      </c>
    </row>
    <row r="7" spans="1:5" x14ac:dyDescent="0.25">
      <c r="A7" s="32"/>
      <c r="B7" s="32"/>
      <c r="C7" s="32"/>
      <c r="D7" s="32"/>
      <c r="E7" s="32"/>
    </row>
    <row r="8" spans="1:5" ht="25.5" customHeight="1" x14ac:dyDescent="0.25">
      <c r="A8" s="48" t="s">
        <v>143</v>
      </c>
      <c r="B8" s="48"/>
      <c r="C8" s="48"/>
      <c r="D8" s="48"/>
      <c r="E8" s="48"/>
    </row>
    <row r="9" spans="1:5" ht="36" x14ac:dyDescent="0.25">
      <c r="A9" s="22" t="s">
        <v>2</v>
      </c>
      <c r="B9" s="33" t="s">
        <v>38</v>
      </c>
      <c r="C9" s="23" t="s">
        <v>61</v>
      </c>
      <c r="D9" s="33" t="s">
        <v>62</v>
      </c>
      <c r="E9" s="33" t="s">
        <v>63</v>
      </c>
    </row>
    <row r="10" spans="1:5" x14ac:dyDescent="0.25">
      <c r="A10" s="34" t="s">
        <v>17</v>
      </c>
      <c r="B10" s="35" t="s">
        <v>120</v>
      </c>
      <c r="C10" s="53">
        <f>C11+C12+C13+C14</f>
        <v>11368092.76</v>
      </c>
      <c r="D10" s="53">
        <f>D11+D12+D13+D14</f>
        <v>11368092.76</v>
      </c>
      <c r="E10" s="36">
        <f>D10/C10*100</f>
        <v>100</v>
      </c>
    </row>
    <row r="11" spans="1:5" ht="24.75" x14ac:dyDescent="0.25">
      <c r="A11" s="13" t="s">
        <v>3</v>
      </c>
      <c r="B11" s="37" t="s">
        <v>14</v>
      </c>
      <c r="C11" s="54">
        <v>1351804.01</v>
      </c>
      <c r="D11" s="54">
        <v>1351804.01</v>
      </c>
      <c r="E11" s="36">
        <f t="shared" ref="E11:E24" si="0">D11/C11*100</f>
        <v>100</v>
      </c>
    </row>
    <row r="12" spans="1:5" ht="36.75" x14ac:dyDescent="0.25">
      <c r="A12" s="13" t="s">
        <v>4</v>
      </c>
      <c r="B12" s="37" t="s">
        <v>15</v>
      </c>
      <c r="C12" s="54">
        <v>3063889.54</v>
      </c>
      <c r="D12" s="54">
        <v>3063889.54</v>
      </c>
      <c r="E12" s="36">
        <f t="shared" si="0"/>
        <v>100</v>
      </c>
    </row>
    <row r="13" spans="1:5" ht="24.75" x14ac:dyDescent="0.25">
      <c r="A13" s="13" t="s">
        <v>5</v>
      </c>
      <c r="B13" s="37" t="s">
        <v>16</v>
      </c>
      <c r="C13" s="54">
        <v>27000</v>
      </c>
      <c r="D13" s="54">
        <v>27000</v>
      </c>
      <c r="E13" s="36">
        <f t="shared" si="0"/>
        <v>100</v>
      </c>
    </row>
    <row r="14" spans="1:5" x14ac:dyDescent="0.25">
      <c r="A14" s="14" t="s">
        <v>6</v>
      </c>
      <c r="B14" s="37" t="s">
        <v>18</v>
      </c>
      <c r="C14" s="54">
        <v>6925399.21</v>
      </c>
      <c r="D14" s="54">
        <v>6925399.21</v>
      </c>
      <c r="E14" s="36">
        <f t="shared" si="0"/>
        <v>100</v>
      </c>
    </row>
    <row r="15" spans="1:5" x14ac:dyDescent="0.25">
      <c r="A15" s="38" t="s">
        <v>7</v>
      </c>
      <c r="B15" s="39" t="s">
        <v>19</v>
      </c>
      <c r="C15" s="55">
        <f>C16+C17</f>
        <v>2540109.14</v>
      </c>
      <c r="D15" s="55">
        <f>D16+D17</f>
        <v>2540109.14</v>
      </c>
      <c r="E15" s="36">
        <f t="shared" si="0"/>
        <v>100</v>
      </c>
    </row>
    <row r="16" spans="1:5" x14ac:dyDescent="0.25">
      <c r="A16" s="14" t="s">
        <v>8</v>
      </c>
      <c r="B16" s="37" t="s">
        <v>20</v>
      </c>
      <c r="C16" s="54">
        <v>59292.22</v>
      </c>
      <c r="D16" s="54">
        <v>59292.22</v>
      </c>
      <c r="E16" s="36">
        <f t="shared" si="0"/>
        <v>100</v>
      </c>
    </row>
    <row r="17" spans="1:5" x14ac:dyDescent="0.25">
      <c r="A17" s="13" t="s">
        <v>9</v>
      </c>
      <c r="B17" s="37" t="s">
        <v>21</v>
      </c>
      <c r="C17" s="54">
        <v>2480816.92</v>
      </c>
      <c r="D17" s="54">
        <v>2480816.92</v>
      </c>
      <c r="E17" s="36">
        <f t="shared" si="0"/>
        <v>100</v>
      </c>
    </row>
    <row r="18" spans="1:5" x14ac:dyDescent="0.25">
      <c r="A18" s="40" t="s">
        <v>127</v>
      </c>
      <c r="B18" s="39" t="s">
        <v>126</v>
      </c>
      <c r="C18" s="55">
        <f>C19</f>
        <v>126933.38</v>
      </c>
      <c r="D18" s="55">
        <f>D19</f>
        <v>126933.38</v>
      </c>
      <c r="E18" s="36">
        <f t="shared" si="0"/>
        <v>100</v>
      </c>
    </row>
    <row r="19" spans="1:5" x14ac:dyDescent="0.25">
      <c r="A19" s="13" t="s">
        <v>128</v>
      </c>
      <c r="B19" s="37" t="s">
        <v>126</v>
      </c>
      <c r="C19" s="54">
        <v>126933.38</v>
      </c>
      <c r="D19" s="54">
        <v>126933.38</v>
      </c>
      <c r="E19" s="36">
        <f>D19/C19*100</f>
        <v>100</v>
      </c>
    </row>
    <row r="20" spans="1:5" x14ac:dyDescent="0.25">
      <c r="A20" s="40" t="s">
        <v>130</v>
      </c>
      <c r="B20" s="39" t="s">
        <v>131</v>
      </c>
      <c r="C20" s="55">
        <f>C21</f>
        <v>241274.88</v>
      </c>
      <c r="D20" s="55">
        <f>D21</f>
        <v>241274.88</v>
      </c>
      <c r="E20" s="36">
        <f t="shared" ref="E20:E21" si="1">D20/C20*100</f>
        <v>100</v>
      </c>
    </row>
    <row r="21" spans="1:5" ht="24.75" x14ac:dyDescent="0.25">
      <c r="A21" s="13" t="s">
        <v>129</v>
      </c>
      <c r="B21" s="37" t="s">
        <v>131</v>
      </c>
      <c r="C21" s="54">
        <v>241274.88</v>
      </c>
      <c r="D21" s="54">
        <v>241274.88</v>
      </c>
      <c r="E21" s="36">
        <f t="shared" si="1"/>
        <v>100</v>
      </c>
    </row>
    <row r="22" spans="1:5" x14ac:dyDescent="0.25">
      <c r="A22" s="38" t="s">
        <v>10</v>
      </c>
      <c r="B22" s="39" t="s">
        <v>22</v>
      </c>
      <c r="C22" s="55">
        <f>C23</f>
        <v>70900</v>
      </c>
      <c r="D22" s="55">
        <f>D23</f>
        <v>70900</v>
      </c>
      <c r="E22" s="36">
        <f t="shared" si="0"/>
        <v>100</v>
      </c>
    </row>
    <row r="23" spans="1:5" x14ac:dyDescent="0.25">
      <c r="A23" s="14" t="s">
        <v>11</v>
      </c>
      <c r="B23" s="37" t="s">
        <v>23</v>
      </c>
      <c r="C23" s="54">
        <v>70900</v>
      </c>
      <c r="D23" s="54">
        <v>70900</v>
      </c>
      <c r="E23" s="36">
        <f t="shared" si="0"/>
        <v>100</v>
      </c>
    </row>
    <row r="24" spans="1:5" x14ac:dyDescent="0.25">
      <c r="A24" s="41" t="s">
        <v>12</v>
      </c>
      <c r="B24" s="42"/>
      <c r="C24" s="56">
        <f>C10+C15+C18+C20+C22</f>
        <v>14347310.160000002</v>
      </c>
      <c r="D24" s="56">
        <f>D10+D15+D18+D20+D22</f>
        <v>14347310.160000002</v>
      </c>
      <c r="E24" s="36">
        <f t="shared" si="0"/>
        <v>100</v>
      </c>
    </row>
    <row r="25" spans="1:5" x14ac:dyDescent="0.25">
      <c r="A25" s="43" t="s">
        <v>13</v>
      </c>
      <c r="B25" s="42"/>
      <c r="C25" s="42" t="s">
        <v>142</v>
      </c>
      <c r="D25" s="56">
        <v>-555322.9</v>
      </c>
      <c r="E25" s="42"/>
    </row>
  </sheetData>
  <mergeCells count="1">
    <mergeCell ref="A8:E8"/>
  </mergeCells>
  <pageMargins left="0.7" right="0.7" top="0.75" bottom="0.75" header="0.3" footer="0.3"/>
  <pageSetup paperSize="9" scale="8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view="pageBreakPreview" zoomScale="110" zoomScaleNormal="100" zoomScaleSheetLayoutView="110" workbookViewId="0">
      <selection activeCell="D16" sqref="D16"/>
    </sheetView>
  </sheetViews>
  <sheetFormatPr defaultRowHeight="15" x14ac:dyDescent="0.25"/>
  <cols>
    <col min="1" max="1" width="26.140625" customWidth="1"/>
    <col min="2" max="2" width="32.140625" customWidth="1"/>
    <col min="3" max="3" width="11.42578125" customWidth="1"/>
    <col min="4" max="4" width="12.140625" customWidth="1"/>
    <col min="5" max="5" width="12.7109375" customWidth="1"/>
  </cols>
  <sheetData>
    <row r="1" spans="1:5" x14ac:dyDescent="0.25">
      <c r="A1" s="17"/>
      <c r="B1" s="17"/>
      <c r="C1" s="1"/>
      <c r="D1" s="17"/>
      <c r="E1" s="1" t="s">
        <v>109</v>
      </c>
    </row>
    <row r="2" spans="1:5" x14ac:dyDescent="0.25">
      <c r="A2" s="17"/>
      <c r="B2" s="17"/>
      <c r="C2" s="1"/>
      <c r="D2" s="17"/>
      <c r="E2" s="1" t="s">
        <v>56</v>
      </c>
    </row>
    <row r="3" spans="1:5" x14ac:dyDescent="0.25">
      <c r="A3" s="17"/>
      <c r="B3" s="17"/>
      <c r="C3" s="1"/>
      <c r="D3" s="17"/>
      <c r="E3" s="1" t="s">
        <v>57</v>
      </c>
    </row>
    <row r="4" spans="1:5" x14ac:dyDescent="0.25">
      <c r="A4" s="17"/>
      <c r="B4" s="17"/>
      <c r="C4" s="1"/>
      <c r="D4" s="17"/>
      <c r="E4" s="1" t="s">
        <v>58</v>
      </c>
    </row>
    <row r="5" spans="1:5" x14ac:dyDescent="0.25">
      <c r="A5" s="17"/>
      <c r="B5" s="17"/>
      <c r="C5" s="1"/>
      <c r="D5" s="17"/>
      <c r="E5" s="1" t="str">
        <f>'Дохолды по налогам'!E5</f>
        <v>«Петропавловское»  за 2024 год»</v>
      </c>
    </row>
    <row r="6" spans="1:5" x14ac:dyDescent="0.25">
      <c r="A6" s="17"/>
      <c r="B6" s="17"/>
      <c r="C6" s="1"/>
      <c r="D6" s="17"/>
      <c r="E6" s="1" t="str">
        <f>'Дохолды по налогам'!E6</f>
        <v>от "___"________2025 г. № __</v>
      </c>
    </row>
    <row r="7" spans="1:5" x14ac:dyDescent="0.25">
      <c r="A7" s="17"/>
      <c r="B7" s="17"/>
      <c r="C7" s="17"/>
      <c r="D7" s="17"/>
      <c r="E7" s="17"/>
    </row>
    <row r="8" spans="1:5" ht="32.25" customHeight="1" x14ac:dyDescent="0.25">
      <c r="A8" s="51" t="s">
        <v>144</v>
      </c>
      <c r="B8" s="51"/>
      <c r="C8" s="51"/>
      <c r="D8" s="51"/>
      <c r="E8" s="51"/>
    </row>
    <row r="9" spans="1:5" ht="48" x14ac:dyDescent="0.25">
      <c r="A9" s="22" t="s">
        <v>24</v>
      </c>
      <c r="B9" s="22" t="s">
        <v>25</v>
      </c>
      <c r="C9" s="23" t="s">
        <v>37</v>
      </c>
      <c r="D9" s="23" t="s">
        <v>121</v>
      </c>
      <c r="E9" s="23" t="s">
        <v>0</v>
      </c>
    </row>
    <row r="10" spans="1:5" ht="26.25" x14ac:dyDescent="0.25">
      <c r="A10" s="24" t="s">
        <v>26</v>
      </c>
      <c r="B10" s="25" t="s">
        <v>27</v>
      </c>
      <c r="C10" s="57">
        <f>C13+C12</f>
        <v>2830058.24</v>
      </c>
      <c r="D10" s="57">
        <f>D13+D12</f>
        <v>555322.90000000037</v>
      </c>
      <c r="E10" s="26"/>
    </row>
    <row r="11" spans="1:5" ht="25.5" x14ac:dyDescent="0.25">
      <c r="A11" s="27" t="s">
        <v>28</v>
      </c>
      <c r="B11" s="28" t="s">
        <v>29</v>
      </c>
      <c r="C11" s="58">
        <f>C12</f>
        <v>-11517251.92</v>
      </c>
      <c r="D11" s="57">
        <f>D12</f>
        <v>-13791987.26</v>
      </c>
      <c r="E11" s="26">
        <f t="shared" ref="E11:E13" si="0">D11/C11*100</f>
        <v>119.75067798985854</v>
      </c>
    </row>
    <row r="12" spans="1:5" ht="25.5" x14ac:dyDescent="0.25">
      <c r="A12" s="29" t="s">
        <v>33</v>
      </c>
      <c r="B12" s="30" t="s">
        <v>30</v>
      </c>
      <c r="C12" s="58">
        <v>-11517251.92</v>
      </c>
      <c r="D12" s="57">
        <v>-13791987.26</v>
      </c>
      <c r="E12" s="26">
        <f t="shared" si="0"/>
        <v>119.75067798985854</v>
      </c>
    </row>
    <row r="13" spans="1:5" ht="25.5" x14ac:dyDescent="0.25">
      <c r="A13" s="29" t="s">
        <v>34</v>
      </c>
      <c r="B13" s="30" t="s">
        <v>31</v>
      </c>
      <c r="C13" s="58">
        <f>C14</f>
        <v>14347310.16</v>
      </c>
      <c r="D13" s="57">
        <f>D14</f>
        <v>14347310.16</v>
      </c>
      <c r="E13" s="26">
        <f t="shared" si="0"/>
        <v>100</v>
      </c>
    </row>
    <row r="14" spans="1:5" ht="25.5" x14ac:dyDescent="0.25">
      <c r="A14" s="29" t="s">
        <v>35</v>
      </c>
      <c r="B14" s="30" t="s">
        <v>32</v>
      </c>
      <c r="C14" s="58">
        <v>14347310.16</v>
      </c>
      <c r="D14" s="57">
        <v>14347310.16</v>
      </c>
      <c r="E14" s="26">
        <f>D14/C14*100</f>
        <v>100</v>
      </c>
    </row>
    <row r="15" spans="1:5" x14ac:dyDescent="0.25">
      <c r="A15" s="49" t="s">
        <v>36</v>
      </c>
      <c r="B15" s="50"/>
      <c r="C15" s="59">
        <f>C14+C12</f>
        <v>2830058.24</v>
      </c>
      <c r="D15" s="59">
        <f>D12+D14</f>
        <v>555322.90000000037</v>
      </c>
      <c r="E15" s="31"/>
    </row>
  </sheetData>
  <mergeCells count="2">
    <mergeCell ref="A15:B15"/>
    <mergeCell ref="A8:E8"/>
  </mergeCells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Дохолды по налогам</vt:lpstr>
      <vt:lpstr>Доходы по безвозмездным</vt:lpstr>
      <vt:lpstr>Ведомость расходов</vt:lpstr>
      <vt:lpstr>Расходы</vt:lpstr>
      <vt:lpstr>Дефицит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2025-03-18T08:26:21Z</cp:lastPrinted>
  <dcterms:created xsi:type="dcterms:W3CDTF">2018-03-24T07:35:45Z</dcterms:created>
  <dcterms:modified xsi:type="dcterms:W3CDTF">2025-03-19T01:51:39Z</dcterms:modified>
</cp:coreProperties>
</file>